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<sst xmlns="http://schemas.openxmlformats.org/spreadsheetml/2006/main" count="2724" uniqueCount="2075">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</sst>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Никола Козлево</v>
      </c>
      <c r="C2" s="1670"/>
      <c r="D2" s="1671"/>
      <c r="E2" s="1019"/>
      <c r="F2" s="1020">
        <f>+OTCHET!H9</f>
        <v>0</v>
      </c>
      <c r="G2" s="1021" t="str">
        <f>+OTCHET!F12</f>
        <v>7706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1988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1987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1989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247</v>
      </c>
      <c r="M116" s="1095"/>
      <c r="N116" s="1132">
        <f>+ROUND(+G116+J116+L116,0)</f>
        <v>247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247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247</v>
      </c>
      <c r="M118" s="1095"/>
      <c r="N118" s="1209">
        <f>+ROUND(+SUM(N116:N117),0)</f>
        <v>247</v>
      </c>
      <c r="O118" s="1097"/>
      <c r="P118" s="1207">
        <f>+ROUND(+SUM(P116:P117),0)</f>
        <v>0</v>
      </c>
      <c r="Q118" s="1208">
        <f>+ROUND(+SUM(Q116:Q117),0)</f>
        <v>247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247</v>
      </c>
      <c r="M120" s="1095"/>
      <c r="N120" s="1234">
        <f>+ROUND(N106+N110+N114+N118,0)</f>
        <v>247</v>
      </c>
      <c r="O120" s="1097"/>
      <c r="P120" s="1280">
        <f>+ROUND(P106+P110+P114+P118,0)</f>
        <v>0</v>
      </c>
      <c r="Q120" s="1233">
        <f>+ROUND(Q106+Q110+Q114+Q118,0)</f>
        <v>247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65172</v>
      </c>
      <c r="M129" s="1095"/>
      <c r="N129" s="1109">
        <f>+ROUND(+G129+J129+L129,0)</f>
        <v>65172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65172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65419</v>
      </c>
      <c r="M131" s="1095"/>
      <c r="N131" s="1121">
        <f>+ROUND(+G131+J131+L131,0)</f>
        <v>65419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65419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247</v>
      </c>
      <c r="M132" s="1095"/>
      <c r="N132" s="1296">
        <f>+ROUND(+N131-N129-N130,0)</f>
        <v>247</v>
      </c>
      <c r="O132" s="1097"/>
      <c r="P132" s="1294">
        <f>+ROUND(+P131-P129-P130,0)</f>
        <v>0</v>
      </c>
      <c r="Q132" s="1295">
        <f>+ROUND(+Q131-Q129-Q130,0)</f>
        <v>247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Никола Козлево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Никола Козлево</v>
      </c>
      <c r="C13" s="712"/>
      <c r="D13" s="712"/>
      <c r="E13" s="715" t="str">
        <f>+OTCHET!E12</f>
        <v>код по ЕБК:</v>
      </c>
      <c r="F13" s="232" t="str">
        <f>+OTCHET!F12</f>
        <v>7706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247</v>
      </c>
      <c r="G86" s="906">
        <f>+G87+G88</f>
        <v>247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247</v>
      </c>
      <c r="G88" s="964">
        <f>+OTCHET!I521+OTCHET!I524+OTCHET!I544</f>
        <v>247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65172</v>
      </c>
      <c r="G90" s="902">
        <f>+OTCHET!I567+OTCHET!I568+OTCHET!I569+OTCHET!I570+OTCHET!I571+OTCHET!I572</f>
        <v>65172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-65419</v>
      </c>
      <c r="G91" s="816">
        <f>+OTCHET!I573+OTCHET!I574+OTCHET!I575+OTCHET!I576+OTCHET!I577+OTCHET!I578+OTCHET!I579</f>
        <v>-65419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1925</v>
      </c>
      <c r="C9" s="1769"/>
      <c r="D9" s="1770"/>
      <c r="E9" s="115">
        <v>44197</v>
      </c>
      <c r="F9" s="116">
        <v>44377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Никола Козлево</v>
      </c>
      <c r="C12" s="1772"/>
      <c r="D12" s="1773"/>
      <c r="E12" s="118" t="s">
        <v>957</v>
      </c>
      <c r="F12" s="1585" t="s">
        <v>1630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2053</v>
      </c>
      <c r="F19" s="1750"/>
      <c r="G19" s="1750"/>
      <c r="H19" s="1751"/>
      <c r="I19" s="1755" t="s">
        <v>2054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Никола Козлево</v>
      </c>
      <c r="C176" s="1781"/>
      <c r="D176" s="1782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Никола Козлево</v>
      </c>
      <c r="C179" s="1772"/>
      <c r="D179" s="1773"/>
      <c r="E179" s="231" t="s">
        <v>885</v>
      </c>
      <c r="F179" s="232" t="str">
        <f>$F$12</f>
        <v>7706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2055</v>
      </c>
      <c r="F183" s="1750"/>
      <c r="G183" s="1750"/>
      <c r="H183" s="1751"/>
      <c r="I183" s="1758" t="s">
        <v>2056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Никола Козлево</v>
      </c>
      <c r="C350" s="1781"/>
      <c r="D350" s="1782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Никола Козлево</v>
      </c>
      <c r="C353" s="1772"/>
      <c r="D353" s="1773"/>
      <c r="E353" s="410" t="s">
        <v>885</v>
      </c>
      <c r="F353" s="232" t="str">
        <f>$F$12</f>
        <v>7706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2057</v>
      </c>
      <c r="F357" s="1762"/>
      <c r="G357" s="1762"/>
      <c r="H357" s="1763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Никола Козлево</v>
      </c>
      <c r="C435" s="1781"/>
      <c r="D435" s="1782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Никола Козлево</v>
      </c>
      <c r="C438" s="1772"/>
      <c r="D438" s="1773"/>
      <c r="E438" s="410" t="s">
        <v>885</v>
      </c>
      <c r="F438" s="232" t="str">
        <f>$F$12</f>
        <v>7706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2059</v>
      </c>
      <c r="F442" s="1750"/>
      <c r="G442" s="1750"/>
      <c r="H442" s="1751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Никола Козлево</v>
      </c>
      <c r="C451" s="1781"/>
      <c r="D451" s="1782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Никола Козлево</v>
      </c>
      <c r="C454" s="1772"/>
      <c r="D454" s="1773"/>
      <c r="E454" s="410" t="s">
        <v>885</v>
      </c>
      <c r="F454" s="232" t="str">
        <f>$F$12</f>
        <v>7706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2061</v>
      </c>
      <c r="F458" s="1753"/>
      <c r="G458" s="1753"/>
      <c r="H458" s="1754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1950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247</v>
      </c>
      <c r="J544" s="580">
        <f t="shared" si="127"/>
        <v>0</v>
      </c>
      <c r="K544" s="581">
        <f t="shared" si="127"/>
        <v>0</v>
      </c>
      <c r="L544" s="578">
        <f t="shared" si="127"/>
        <v>247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>
        <v>0</v>
      </c>
      <c r="G546" s="450"/>
      <c r="H546" s="597">
        <v>0</v>
      </c>
      <c r="I546" s="449">
        <v>247</v>
      </c>
      <c r="J546" s="450"/>
      <c r="K546" s="597">
        <v>0</v>
      </c>
      <c r="L546" s="1385">
        <f t="shared" si="116"/>
        <v>247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-247</v>
      </c>
      <c r="J566" s="580">
        <f t="shared" si="128"/>
        <v>0</v>
      </c>
      <c r="K566" s="581">
        <f t="shared" si="128"/>
        <v>0</v>
      </c>
      <c r="L566" s="578">
        <f t="shared" si="128"/>
        <v>-247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>
        <v>65172</v>
      </c>
      <c r="J567" s="153"/>
      <c r="K567" s="584">
        <v>0</v>
      </c>
      <c r="L567" s="1379">
        <f t="shared" si="116"/>
        <v>65172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>
        <v>-65419</v>
      </c>
      <c r="J573" s="153"/>
      <c r="K573" s="1626">
        <v>0</v>
      </c>
      <c r="L573" s="1393">
        <f t="shared" si="129"/>
        <v>-65419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E723" sqref="E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2072</v>
      </c>
      <c r="M23" s="1750"/>
      <c r="N23" s="1750"/>
      <c r="O23" s="1751"/>
      <c r="P23" s="1758" t="s">
        <v>2073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User3</cp:lastModifiedBy>
  <cp:lastPrinted>2019-01-10T13:58:54Z</cp:lastPrinted>
  <dcterms:created xsi:type="dcterms:W3CDTF">1997-12-10T11:54:07Z</dcterms:created>
  <dcterms:modified xsi:type="dcterms:W3CDTF">2021-07-14T12:28:35Z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